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285" activeTab="0"/>
  </bookViews>
  <sheets>
    <sheet name="announcement" sheetId="1" r:id="rId1"/>
    <sheet name="INCOME STAT" sheetId="2" r:id="rId2"/>
    <sheet name="BALANCE SHEET" sheetId="3" r:id="rId3"/>
    <sheet name="CASHFLOW" sheetId="4" r:id="rId4"/>
    <sheet name="equity" sheetId="5" r:id="rId5"/>
  </sheets>
  <externalReferences>
    <externalReference r:id="rId8"/>
  </externalReferences>
  <definedNames>
    <definedName name="_xlnm.Print_Area" localSheetId="0">'announcement'!$A$1:$H$44</definedName>
    <definedName name="_xlnm.Print_Area" localSheetId="1">'INCOME STAT'!$A$1:$I$49</definedName>
  </definedNames>
  <calcPr fullCalcOnLoad="1"/>
</workbook>
</file>

<file path=xl/sharedStrings.xml><?xml version="1.0" encoding="utf-8"?>
<sst xmlns="http://schemas.openxmlformats.org/spreadsheetml/2006/main" count="212" uniqueCount="153">
  <si>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</si>
  <si>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</si>
  <si>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</si>
  <si>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</si>
  <si>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</si>
  <si>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</si>
  <si>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</si>
  <si>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EUPE CORPORATION BERHAD(377762-V)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</si>
  <si>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</si>
  <si>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</si>
  <si>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</si>
  <si>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</si>
  <si>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</si>
  <si>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</si>
  <si>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</si>
  <si>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</si>
  <si>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</si>
  <si>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</si>
  <si>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</si>
  <si>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</si>
  <si>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</si>
  <si>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</si>
  <si>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</si>
  <si>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</si>
  <si>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</si>
  <si>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</si>
  <si>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</si>
  <si>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</si>
  <si>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</si>
  <si>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</si>
  <si>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</si>
  <si>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</si>
  <si>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</si>
  <si>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</si>
  <si>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</si>
  <si>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</si>
  <si>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</si>
  <si>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</si>
  <si>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</si>
  <si>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</si>
  <si>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</si>
  <si>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</si>
  <si>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Term loan-secured</t>
  </si>
  <si>
    <t xml:space="preserve">   Bank overdraft- secured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</si>
  <si>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</si>
  <si>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</si>
  <si>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</si>
  <si>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</si>
  <si>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</si>
  <si>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</si>
  <si>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</si>
  <si>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</si>
  <si>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</si>
  <si>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</si>
  <si>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</si>
  <si>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</si>
  <si>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</si>
  <si>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</si>
  <si>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</si>
  <si>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</si>
  <si>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</si>
  <si>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Bank overdraft interest paid</t>
  </si>
  <si>
    <t>Tax paid</t>
  </si>
  <si>
    <t>CASH FLOWS FROM INVESTING ACTIVITIES</t>
  </si>
  <si>
    <t>Insurance claim received</t>
  </si>
  <si>
    <t>Purchase of development land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</si>
  <si>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</si>
  <si>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</si>
  <si>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</si>
  <si>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</si>
  <si>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</si>
  <si>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</si>
  <si>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</si>
  <si>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</si>
  <si>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</si>
  <si>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</si>
  <si>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</si>
  <si>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</si>
  <si>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</si>
  <si>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</si>
  <si>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</si>
  <si>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</si>
  <si>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</si>
  <si>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</si>
  <si>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</si>
  <si>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Note</t>
  </si>
  <si>
    <t>:</t>
  </si>
  <si>
    <t xml:space="preserve">There are no comparative figures as this is the first interim financial report prepared in accordance with MASB 26 </t>
  </si>
  <si>
    <t>Interim Financial Reporting</t>
  </si>
  <si>
    <t xml:space="preserve">  for the year ended 28 February 2002)</t>
  </si>
  <si>
    <t>EUPE CORPORATION BHD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</si>
  <si>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</si>
  <si>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</si>
  <si>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</si>
  <si>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</si>
  <si>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</si>
  <si>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</si>
  <si>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</si>
  <si>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</si>
  <si>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</si>
  <si>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</si>
  <si>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</si>
  <si>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</si>
  <si>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</si>
  <si>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</si>
  <si>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</si>
  <si>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</si>
  <si>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</si>
  <si>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</si>
  <si>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</si>
  <si>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</si>
  <si>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</si>
  <si>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</si>
  <si>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</si>
  <si>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</si>
  <si>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</si>
  <si>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</si>
  <si>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</si>
  <si>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</si>
  <si>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</si>
  <si>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</si>
  <si>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</si>
  <si>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</si>
  <si>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</si>
  <si>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</si>
  <si>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</si>
  <si>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</si>
  <si>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</si>
  <si>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</si>
  <si>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FOR THE FINANCIAL YEAR ENDED 28 FEBRUARY 2003</t>
  </si>
  <si>
    <t>30 NOV 02</t>
  </si>
  <si>
    <t>Profit/ (loss) from operation</t>
  </si>
  <si>
    <t>Interim report for the financial year ended 28 February 2003</t>
  </si>
  <si>
    <t>28/02/2003</t>
  </si>
  <si>
    <t>28/02/2002</t>
  </si>
  <si>
    <t>AS AT END OF CURRENT YEAR</t>
  </si>
  <si>
    <t>12 MONTHS ENDED</t>
  </si>
  <si>
    <t>Cash and cash equivalents at beginning of financial year</t>
  </si>
  <si>
    <t>Cash and cash equivalents at end of financial year</t>
  </si>
  <si>
    <t>NET PROFIT FOR THE FINANCIAL YEAR</t>
  </si>
  <si>
    <t>Amortisation for the financial year</t>
  </si>
  <si>
    <t>Net profit for the financial year</t>
  </si>
  <si>
    <t>Balance as at 28 February 2003</t>
  </si>
  <si>
    <t>INDIVIDUAL QUARTER (4Q)</t>
  </si>
  <si>
    <t>CUMULATIVE QUARTER (12 Mths)</t>
  </si>
  <si>
    <t>Deposit  received/ (paid)</t>
  </si>
  <si>
    <t>Proceeds from disposal of property, plant and equipment</t>
  </si>
  <si>
    <t xml:space="preserve">  Shoty-term investment</t>
  </si>
  <si>
    <t>Balance as at 1 March 2002</t>
  </si>
  <si>
    <t>Deposit paid for acquisition of land</t>
  </si>
  <si>
    <t>Interest income</t>
  </si>
  <si>
    <t>Placement of short-term investment</t>
  </si>
  <si>
    <t>PRECEDING YEAR TO DATE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</si>
</sst>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_);[Red]\(#,##0.0\)"/>
    <numFmt numFmtId="174" formatCode="_(* #,##0.0_);_(* \(#,##0.0\);_(* &quot;-&quot;??_);_(@_)"/>
    <numFmt numFmtId="175" formatCode="#,##0;[Red]\(#,##0\)"/>
    <numFmt numFmtId="176" formatCode="d\-mmm\-yyyy"/>
    <numFmt numFmtId="177" formatCode="#,##0.00;[Red]\(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3" fillId="0" borderId="0" xfId="15" applyNumberFormat="1" applyFont="1" applyAlignment="1">
      <alignment/>
    </xf>
    <xf numFmtId="172" fontId="3" fillId="0" borderId="1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172" fontId="3" fillId="0" borderId="5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7" xfId="15" applyNumberFormat="1" applyFont="1" applyBorder="1" applyAlignment="1">
      <alignment/>
    </xf>
    <xf numFmtId="43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72" fontId="10" fillId="0" borderId="0" xfId="15" applyNumberFormat="1" applyFont="1" applyAlignment="1">
      <alignment/>
    </xf>
    <xf numFmtId="172" fontId="10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41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5" fillId="0" borderId="9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6" fontId="15" fillId="0" borderId="12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/>
    </xf>
    <xf numFmtId="175" fontId="14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8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75" fontId="0" fillId="0" borderId="17" xfId="0" applyNumberFormat="1" applyFont="1" applyBorder="1" applyAlignment="1">
      <alignment/>
    </xf>
    <xf numFmtId="175" fontId="0" fillId="0" borderId="18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75" fontId="0" fillId="0" borderId="9" xfId="0" applyNumberFormat="1" applyFont="1" applyBorder="1" applyAlignment="1">
      <alignment/>
    </xf>
    <xf numFmtId="0" fontId="0" fillId="0" borderId="20" xfId="0" applyNumberFormat="1" applyFont="1" applyBorder="1" applyAlignment="1" quotePrefix="1">
      <alignment/>
    </xf>
    <xf numFmtId="0" fontId="0" fillId="0" borderId="21" xfId="0" applyNumberFormat="1" applyFont="1" applyBorder="1" applyAlignment="1">
      <alignment/>
    </xf>
    <xf numFmtId="175" fontId="1" fillId="0" borderId="20" xfId="0" applyNumberFormat="1" applyFont="1" applyBorder="1" applyAlignment="1">
      <alignment horizontal="left"/>
    </xf>
    <xf numFmtId="175" fontId="1" fillId="0" borderId="0" xfId="0" applyNumberFormat="1" applyFont="1" applyBorder="1" applyAlignment="1">
      <alignment horizontal="left"/>
    </xf>
    <xf numFmtId="175" fontId="1" fillId="0" borderId="20" xfId="0" applyNumberFormat="1" applyFont="1" applyBorder="1" applyAlignment="1">
      <alignment/>
    </xf>
    <xf numFmtId="175" fontId="14" fillId="0" borderId="22" xfId="0" applyNumberFormat="1" applyFont="1" applyBorder="1" applyAlignment="1">
      <alignment/>
    </xf>
    <xf numFmtId="0" fontId="14" fillId="0" borderId="23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/>
    </xf>
    <xf numFmtId="175" fontId="1" fillId="0" borderId="24" xfId="0" applyNumberFormat="1" applyFont="1" applyBorder="1" applyAlignment="1">
      <alignment horizontal="left"/>
    </xf>
    <xf numFmtId="175" fontId="0" fillId="0" borderId="25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75" fontId="0" fillId="0" borderId="23" xfId="0" applyNumberFormat="1" applyFont="1" applyBorder="1" applyAlignment="1">
      <alignment/>
    </xf>
    <xf numFmtId="175" fontId="14" fillId="0" borderId="28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8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175" fontId="0" fillId="0" borderId="30" xfId="0" applyNumberFormat="1" applyFont="1" applyBorder="1" applyAlignment="1">
      <alignment/>
    </xf>
    <xf numFmtId="175" fontId="0" fillId="0" borderId="32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75" fontId="15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16" xfId="0" applyNumberFormat="1" applyFont="1" applyBorder="1" applyAlignment="1">
      <alignment/>
    </xf>
    <xf numFmtId="175" fontId="0" fillId="0" borderId="33" xfId="0" applyNumberFormat="1" applyFont="1" applyBorder="1" applyAlignment="1">
      <alignment/>
    </xf>
    <xf numFmtId="0" fontId="17" fillId="0" borderId="33" xfId="0" applyNumberFormat="1" applyFont="1" applyBorder="1" applyAlignment="1">
      <alignment/>
    </xf>
    <xf numFmtId="0" fontId="15" fillId="0" borderId="34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7" fillId="0" borderId="19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15" fillId="0" borderId="35" xfId="0" applyNumberFormat="1" applyFont="1" applyBorder="1" applyAlignment="1">
      <alignment/>
    </xf>
    <xf numFmtId="0" fontId="14" fillId="0" borderId="26" xfId="0" applyNumberFormat="1" applyFont="1" applyBorder="1" applyAlignment="1">
      <alignment/>
    </xf>
    <xf numFmtId="0" fontId="15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15" fillId="0" borderId="11" xfId="0" applyNumberFormat="1" applyFont="1" applyBorder="1" applyAlignment="1">
      <alignment horizontal="center"/>
    </xf>
    <xf numFmtId="175" fontId="0" fillId="0" borderId="19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18" fillId="0" borderId="19" xfId="0" applyNumberFormat="1" applyFont="1" applyBorder="1" applyAlignment="1">
      <alignment/>
    </xf>
    <xf numFmtId="175" fontId="0" fillId="0" borderId="15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75" fontId="0" fillId="0" borderId="0" xfId="0" applyNumberFormat="1" applyFont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175" fontId="15" fillId="0" borderId="20" xfId="0" applyNumberFormat="1" applyFont="1" applyBorder="1" applyAlignment="1">
      <alignment horizontal="center"/>
    </xf>
    <xf numFmtId="175" fontId="15" fillId="0" borderId="3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Font="1" applyFill="1" applyBorder="1" applyAlignment="1" quotePrefix="1">
      <alignment horizontal="center"/>
    </xf>
    <xf numFmtId="175" fontId="18" fillId="0" borderId="12" xfId="0" applyNumberFormat="1" applyFont="1" applyBorder="1" applyAlignment="1">
      <alignment/>
    </xf>
    <xf numFmtId="175" fontId="0" fillId="0" borderId="37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0" fontId="14" fillId="0" borderId="38" xfId="0" applyNumberFormat="1" applyFont="1" applyBorder="1" applyAlignment="1">
      <alignment/>
    </xf>
    <xf numFmtId="175" fontId="18" fillId="0" borderId="0" xfId="0" applyNumberFormat="1" applyFont="1" applyBorder="1" applyAlignment="1">
      <alignment/>
    </xf>
    <xf numFmtId="0" fontId="0" fillId="0" borderId="34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75" fontId="0" fillId="0" borderId="38" xfId="0" applyNumberFormat="1" applyFont="1" applyBorder="1" applyAlignment="1">
      <alignment/>
    </xf>
    <xf numFmtId="175" fontId="18" fillId="0" borderId="39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175" fontId="18" fillId="0" borderId="10" xfId="0" applyNumberFormat="1" applyFont="1" applyBorder="1" applyAlignment="1">
      <alignment/>
    </xf>
    <xf numFmtId="0" fontId="19" fillId="0" borderId="10" xfId="0" applyNumberFormat="1" applyFont="1" applyBorder="1" applyAlignment="1" quotePrefix="1">
      <alignment/>
    </xf>
    <xf numFmtId="0" fontId="16" fillId="0" borderId="19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19" fillId="0" borderId="17" xfId="0" applyNumberFormat="1" applyFont="1" applyBorder="1" applyAlignment="1" quotePrefix="1">
      <alignment/>
    </xf>
    <xf numFmtId="0" fontId="0" fillId="0" borderId="33" xfId="0" applyNumberFormat="1" applyFont="1" applyBorder="1" applyAlignment="1" quotePrefix="1">
      <alignment/>
    </xf>
    <xf numFmtId="0" fontId="19" fillId="0" borderId="10" xfId="0" applyNumberFormat="1" applyFont="1" applyBorder="1" applyAlignment="1" quotePrefix="1">
      <alignment/>
    </xf>
    <xf numFmtId="0" fontId="19" fillId="0" borderId="19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75" fontId="0" fillId="0" borderId="15" xfId="0" applyNumberFormat="1" applyFont="1" applyBorder="1" applyAlignment="1">
      <alignment horizontal="center"/>
    </xf>
    <xf numFmtId="175" fontId="0" fillId="0" borderId="31" xfId="0" applyNumberFormat="1" applyFont="1" applyBorder="1" applyAlignment="1">
      <alignment horizontal="center"/>
    </xf>
    <xf numFmtId="175" fontId="0" fillId="0" borderId="34" xfId="0" applyNumberFormat="1" applyFont="1" applyBorder="1" applyAlignment="1">
      <alignment horizontal="center"/>
    </xf>
    <xf numFmtId="175" fontId="0" fillId="0" borderId="38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Accounts\CONSOL%202003\eupe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 cost"/>
      <sheetName val="a ECB"/>
      <sheetName val="b EHSB"/>
      <sheetName val="c RPSB"/>
      <sheetName val="d RFCSB"/>
      <sheetName val="e PTRSB"/>
      <sheetName val="f EGMB"/>
      <sheetName val="g EGRT"/>
      <sheetName val="h DESANI"/>
      <sheetName val="i ERSB"/>
      <sheetName val="j BMSB"/>
      <sheetName val="k MOF"/>
      <sheetName val="l MERA"/>
      <sheetName val="m ESTEEM"/>
      <sheetName val="n RIACON"/>
      <sheetName val="o EKSB"/>
      <sheetName val="p EDSB"/>
      <sheetName val="q MPSB"/>
      <sheetName val="INTERCO"/>
      <sheetName val="Sheet1"/>
      <sheetName val="NOTE TO ACCOUNTS"/>
      <sheetName val="quarterly result"/>
      <sheetName val="explanation note"/>
      <sheetName val="CONSOL"/>
      <sheetName val="any"/>
      <sheetName val="analy 2"/>
      <sheetName val="ANALYSIS"/>
      <sheetName val="Sheet2"/>
      <sheetName val="SC"/>
      <sheetName val="CONSOL ADJ"/>
      <sheetName val="Turnover"/>
      <sheetName val="MISC"/>
    </sheetNames>
    <sheetDataSet>
      <sheetData sheetId="23">
        <row r="77">
          <cell r="BI77">
            <v>1.5511077336741772</v>
          </cell>
          <cell r="BK77">
            <v>1.5113908125</v>
          </cell>
        </row>
        <row r="92">
          <cell r="BK92">
            <v>42083618</v>
          </cell>
        </row>
        <row r="112">
          <cell r="BK112">
            <v>3538709</v>
          </cell>
        </row>
        <row r="123">
          <cell r="BK123">
            <v>3189345</v>
          </cell>
        </row>
        <row r="127">
          <cell r="BK127">
            <v>3189345</v>
          </cell>
        </row>
      </sheetData>
      <sheetData sheetId="31">
        <row r="7">
          <cell r="A7" t="str">
            <v>28 FEB 03</v>
          </cell>
          <cell r="C7" t="str">
            <v>28 FEB 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D28">
      <selection activeCell="G44" sqref="G44"/>
    </sheetView>
  </sheetViews>
  <sheetFormatPr defaultColWidth="9.140625" defaultRowHeight="12.75"/>
  <cols>
    <col min="1" max="1" width="4.7109375" style="47" customWidth="1"/>
    <col min="2" max="2" width="5.8515625" style="47" customWidth="1"/>
    <col min="3" max="3" width="4.7109375" style="47" customWidth="1"/>
    <col min="4" max="4" width="26.7109375" style="47" customWidth="1"/>
    <col min="5" max="5" width="15.00390625" style="49" customWidth="1"/>
    <col min="6" max="6" width="15.421875" style="49" customWidth="1"/>
    <col min="7" max="7" width="13.8515625" style="49" customWidth="1"/>
    <col min="8" max="8" width="14.00390625" style="49" customWidth="1"/>
    <col min="9" max="9" width="9.140625" style="49" customWidth="1"/>
    <col min="10" max="10" width="13.8515625" style="47" customWidth="1"/>
    <col min="11" max="16384" width="12.421875" style="47" customWidth="1"/>
  </cols>
  <sheetData>
    <row r="1" spans="1:7" ht="18.75">
      <c r="A1" s="45" t="s">
        <v>90</v>
      </c>
      <c r="B1" s="46"/>
      <c r="C1" s="46"/>
      <c r="E1" s="48"/>
      <c r="G1" s="50"/>
    </row>
    <row r="2" spans="1:8" ht="15">
      <c r="A2" s="51"/>
      <c r="B2" s="52"/>
      <c r="C2" s="52"/>
      <c r="E2" s="50"/>
      <c r="G2" s="50"/>
      <c r="H2" s="50"/>
    </row>
    <row r="3" spans="1:8" ht="15.75">
      <c r="A3" s="53" t="s">
        <v>91</v>
      </c>
      <c r="B3" s="46"/>
      <c r="C3" s="46" t="s">
        <v>86</v>
      </c>
      <c r="D3" s="54" t="s">
        <v>92</v>
      </c>
      <c r="E3" s="50"/>
      <c r="F3" s="50"/>
      <c r="G3" s="50"/>
      <c r="H3" s="50"/>
    </row>
    <row r="4" spans="1:8" ht="15">
      <c r="A4" s="46"/>
      <c r="B4" s="46"/>
      <c r="C4" s="46"/>
      <c r="E4" s="50"/>
      <c r="F4" s="50"/>
      <c r="G4" s="50"/>
      <c r="H4" s="50"/>
    </row>
    <row r="5" spans="1:8" ht="15.75">
      <c r="A5" s="171" t="s">
        <v>92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129</v>
      </c>
      <c r="B6" s="171"/>
      <c r="C6" s="171"/>
      <c r="D6" s="171"/>
      <c r="E6" s="171"/>
      <c r="F6" s="171"/>
      <c r="G6" s="171"/>
      <c r="H6" s="171"/>
    </row>
    <row r="7" spans="4:8" ht="15">
      <c r="D7" s="46"/>
      <c r="E7" s="50"/>
      <c r="F7" s="50"/>
      <c r="G7" s="50"/>
      <c r="H7" s="50"/>
    </row>
    <row r="8" spans="3:8" ht="15.75" thickBot="1">
      <c r="C8" s="96"/>
      <c r="D8" s="46"/>
      <c r="E8" s="50"/>
      <c r="F8" s="50"/>
      <c r="G8" s="50"/>
      <c r="H8" s="50"/>
    </row>
    <row r="9" spans="1:9" ht="16.5" thickBot="1">
      <c r="A9" s="103"/>
      <c r="B9" s="102"/>
      <c r="C9" s="55"/>
      <c r="D9" s="141"/>
      <c r="E9" s="167" t="s">
        <v>93</v>
      </c>
      <c r="F9" s="167"/>
      <c r="G9" s="169" t="s">
        <v>94</v>
      </c>
      <c r="H9" s="170"/>
      <c r="I9" s="90"/>
    </row>
    <row r="10" spans="1:9" ht="15.75">
      <c r="A10" s="103"/>
      <c r="B10" s="106"/>
      <c r="C10" s="107"/>
      <c r="D10" s="108"/>
      <c r="E10" s="114" t="s">
        <v>95</v>
      </c>
      <c r="F10" s="114" t="s">
        <v>96</v>
      </c>
      <c r="G10" s="98" t="s">
        <v>95</v>
      </c>
      <c r="H10" s="57" t="s">
        <v>96</v>
      </c>
      <c r="I10" s="90"/>
    </row>
    <row r="11" spans="1:9" ht="15.75">
      <c r="A11" s="104"/>
      <c r="B11" s="109"/>
      <c r="C11" s="56"/>
      <c r="D11" s="110"/>
      <c r="E11" s="115" t="s">
        <v>97</v>
      </c>
      <c r="F11" s="118" t="s">
        <v>98</v>
      </c>
      <c r="G11" s="98" t="s">
        <v>99</v>
      </c>
      <c r="H11" s="58" t="s">
        <v>99</v>
      </c>
      <c r="I11" s="90"/>
    </row>
    <row r="12" spans="1:10" ht="15.75">
      <c r="A12" s="104"/>
      <c r="B12" s="109"/>
      <c r="C12" s="56"/>
      <c r="D12" s="110"/>
      <c r="E12" s="116" t="str">
        <f>'[1]MISC'!A7</f>
        <v>28 FEB 03</v>
      </c>
      <c r="F12" s="116" t="str">
        <f>'[1]MISC'!C7</f>
        <v>28 FEB 02</v>
      </c>
      <c r="G12" s="97" t="str">
        <f>'[1]MISC'!A7</f>
        <v>28 FEB 03</v>
      </c>
      <c r="H12" s="133" t="str">
        <f>$F$12</f>
        <v>28 FEB 02</v>
      </c>
      <c r="I12" s="90"/>
      <c r="J12" s="134"/>
    </row>
    <row r="13" spans="1:9" ht="15.75">
      <c r="A13" s="104"/>
      <c r="B13" s="111"/>
      <c r="C13" s="60"/>
      <c r="D13" s="110"/>
      <c r="E13" s="116"/>
      <c r="F13" s="115" t="s">
        <v>97</v>
      </c>
      <c r="G13" s="81"/>
      <c r="H13" s="61"/>
      <c r="I13" s="90"/>
    </row>
    <row r="14" spans="1:10" ht="16.5" thickBot="1">
      <c r="A14" s="105"/>
      <c r="B14" s="112"/>
      <c r="C14" s="62"/>
      <c r="D14" s="113"/>
      <c r="E14" s="117" t="s">
        <v>100</v>
      </c>
      <c r="F14" s="117" t="s">
        <v>100</v>
      </c>
      <c r="G14" s="98" t="s">
        <v>100</v>
      </c>
      <c r="H14" s="58" t="s">
        <v>100</v>
      </c>
      <c r="I14" s="90"/>
      <c r="J14" s="135" t="s">
        <v>130</v>
      </c>
    </row>
    <row r="15" spans="1:10" ht="15">
      <c r="A15" s="119"/>
      <c r="B15" s="121"/>
      <c r="C15" s="122"/>
      <c r="D15" s="123"/>
      <c r="E15" s="125"/>
      <c r="F15" s="125"/>
      <c r="G15" s="127"/>
      <c r="H15" s="64"/>
      <c r="I15" s="90"/>
      <c r="J15" s="134"/>
    </row>
    <row r="16" spans="1:10" ht="15.75" thickBot="1">
      <c r="A16" s="120" t="s">
        <v>101</v>
      </c>
      <c r="B16" s="112" t="s">
        <v>102</v>
      </c>
      <c r="C16" s="124"/>
      <c r="D16" s="113"/>
      <c r="E16" s="126">
        <f>+G16-J16</f>
        <v>17919</v>
      </c>
      <c r="F16" s="126">
        <v>12986</v>
      </c>
      <c r="G16" s="142">
        <v>81098</v>
      </c>
      <c r="H16" s="136">
        <f>+'[1]CONSOL'!BK92/1000</f>
        <v>42083.618</v>
      </c>
      <c r="I16" s="90"/>
      <c r="J16" s="47">
        <v>63179</v>
      </c>
    </row>
    <row r="17" spans="1:10" ht="15.75" thickBot="1">
      <c r="A17" s="143" t="s">
        <v>103</v>
      </c>
      <c r="B17" s="147" t="s">
        <v>104</v>
      </c>
      <c r="C17" s="144"/>
      <c r="D17" s="148"/>
      <c r="E17" s="146">
        <f>+G17-J17</f>
        <v>1455</v>
      </c>
      <c r="F17" s="145">
        <v>2200</v>
      </c>
      <c r="G17" s="127">
        <v>8546</v>
      </c>
      <c r="H17" s="137">
        <f>+'[1]CONSOL'!BK112/1000</f>
        <v>3538.709</v>
      </c>
      <c r="I17" s="90"/>
      <c r="J17" s="47">
        <v>7091</v>
      </c>
    </row>
    <row r="18" spans="1:10" ht="15">
      <c r="A18" s="164" t="s">
        <v>105</v>
      </c>
      <c r="B18" s="60" t="s">
        <v>106</v>
      </c>
      <c r="C18" s="60"/>
      <c r="D18" s="46"/>
      <c r="E18" s="149">
        <f>+G18-J18</f>
        <v>1098</v>
      </c>
      <c r="F18" s="50">
        <v>1912</v>
      </c>
      <c r="G18" s="63">
        <v>6411</v>
      </c>
      <c r="H18" s="137">
        <f>+'[1]CONSOL'!BK123/1000</f>
        <v>3189.345</v>
      </c>
      <c r="I18" s="90"/>
      <c r="J18" s="47">
        <v>5313</v>
      </c>
    </row>
    <row r="19" spans="1:9" ht="15.75" thickBot="1">
      <c r="A19" s="165"/>
      <c r="B19" s="68" t="s">
        <v>107</v>
      </c>
      <c r="C19" s="68"/>
      <c r="D19" s="68"/>
      <c r="E19" s="73"/>
      <c r="F19" s="99"/>
      <c r="G19" s="69"/>
      <c r="H19" s="70"/>
      <c r="I19" s="90"/>
    </row>
    <row r="20" spans="1:10" ht="15">
      <c r="A20" s="150" t="s">
        <v>108</v>
      </c>
      <c r="B20" s="60" t="s">
        <v>109</v>
      </c>
      <c r="C20" s="60"/>
      <c r="D20" s="60"/>
      <c r="E20" s="149">
        <f>+G20-J20</f>
        <v>1098</v>
      </c>
      <c r="F20" s="139">
        <v>1912</v>
      </c>
      <c r="G20" s="138">
        <v>6411</v>
      </c>
      <c r="H20" s="71">
        <f>+'[1]CONSOL'!BK127/1000</f>
        <v>3189.345</v>
      </c>
      <c r="I20" s="139"/>
      <c r="J20" s="47">
        <v>5313</v>
      </c>
    </row>
    <row r="21" spans="1:9" ht="15.75" thickBot="1">
      <c r="A21" s="151"/>
      <c r="B21" s="60"/>
      <c r="C21" s="60"/>
      <c r="D21" s="60"/>
      <c r="E21" s="73"/>
      <c r="F21" s="139"/>
      <c r="G21" s="138"/>
      <c r="H21" s="71"/>
      <c r="I21" s="139"/>
    </row>
    <row r="22" spans="1:9" ht="15">
      <c r="A22" s="152" t="s">
        <v>110</v>
      </c>
      <c r="B22" s="121" t="s">
        <v>111</v>
      </c>
      <c r="C22" s="153"/>
      <c r="D22" s="123"/>
      <c r="E22" s="154">
        <f>+E20/128000*100</f>
        <v>0.8578125000000001</v>
      </c>
      <c r="F22" s="154">
        <f>+F20/128000*100</f>
        <v>1.49375</v>
      </c>
      <c r="G22" s="154">
        <f>+G20/128000*100</f>
        <v>5.008593749999999</v>
      </c>
      <c r="H22" s="72">
        <f>+H20/128000*100</f>
        <v>2.49167578125</v>
      </c>
      <c r="I22" s="139"/>
    </row>
    <row r="23" spans="1:9" ht="15.75" thickBot="1">
      <c r="A23" s="120"/>
      <c r="B23" s="112" t="s">
        <v>112</v>
      </c>
      <c r="C23" s="124"/>
      <c r="D23" s="113"/>
      <c r="E23" s="155"/>
      <c r="F23" s="155"/>
      <c r="G23" s="155"/>
      <c r="H23" s="73"/>
      <c r="I23" s="139"/>
    </row>
    <row r="24" spans="1:9" ht="15.75" thickBot="1">
      <c r="A24" s="140" t="s">
        <v>113</v>
      </c>
      <c r="B24" s="147" t="s">
        <v>114</v>
      </c>
      <c r="C24" s="144"/>
      <c r="D24" s="156"/>
      <c r="E24" s="50">
        <v>0</v>
      </c>
      <c r="F24" s="100">
        <v>0</v>
      </c>
      <c r="G24" s="50">
        <v>0</v>
      </c>
      <c r="H24" s="64">
        <v>0</v>
      </c>
      <c r="I24" s="139"/>
    </row>
    <row r="25" spans="1:8" ht="15.75" thickBot="1">
      <c r="A25" s="74"/>
      <c r="B25" s="74"/>
      <c r="C25" s="74"/>
      <c r="D25" s="74"/>
      <c r="E25" s="75"/>
      <c r="F25" s="75"/>
      <c r="G25" s="75"/>
      <c r="H25" s="75"/>
    </row>
    <row r="26" spans="1:8" ht="15">
      <c r="A26" s="76"/>
      <c r="B26" s="77"/>
      <c r="C26" s="60"/>
      <c r="D26" s="60"/>
      <c r="E26" s="78" t="s">
        <v>115</v>
      </c>
      <c r="F26" s="79"/>
      <c r="G26" s="80" t="s">
        <v>116</v>
      </c>
      <c r="H26" s="81"/>
    </row>
    <row r="27" spans="1:8" ht="15.75" thickBot="1">
      <c r="A27" s="82"/>
      <c r="B27" s="83"/>
      <c r="C27" s="60"/>
      <c r="D27" s="60"/>
      <c r="E27" s="78"/>
      <c r="F27" s="84"/>
      <c r="G27" s="80" t="s">
        <v>117</v>
      </c>
      <c r="H27" s="81"/>
    </row>
    <row r="28" spans="1:8" ht="15">
      <c r="A28" s="76" t="s">
        <v>118</v>
      </c>
      <c r="B28" s="77" t="s">
        <v>119</v>
      </c>
      <c r="C28" s="66"/>
      <c r="D28" s="67"/>
      <c r="E28" s="85"/>
      <c r="F28" s="86">
        <f>'[1]CONSOL'!$BI$77</f>
        <v>1.5511077336741772</v>
      </c>
      <c r="G28" s="85"/>
      <c r="H28" s="86">
        <f>'[1]CONSOL'!$BK$77</f>
        <v>1.5113908125</v>
      </c>
    </row>
    <row r="29" spans="1:9" ht="15.75" thickBot="1">
      <c r="A29" s="82"/>
      <c r="B29" s="83" t="s">
        <v>120</v>
      </c>
      <c r="C29" s="87"/>
      <c r="D29" s="62"/>
      <c r="E29" s="88"/>
      <c r="F29" s="89"/>
      <c r="G29" s="88"/>
      <c r="H29" s="89"/>
      <c r="I29" s="90"/>
    </row>
    <row r="30" spans="1:9" ht="15">
      <c r="A30" s="60"/>
      <c r="B30" s="60"/>
      <c r="C30" s="60"/>
      <c r="D30" s="60"/>
      <c r="E30" s="90"/>
      <c r="F30" s="90"/>
      <c r="G30" s="90"/>
      <c r="H30" s="90"/>
      <c r="I30" s="90"/>
    </row>
    <row r="31" spans="1:9" ht="15">
      <c r="A31" s="60"/>
      <c r="B31" s="60"/>
      <c r="C31" s="60"/>
      <c r="D31" s="60"/>
      <c r="E31" s="90"/>
      <c r="F31" s="90"/>
      <c r="G31" s="90"/>
      <c r="H31" s="90"/>
      <c r="I31" s="90"/>
    </row>
    <row r="32" spans="1:8" ht="15.75">
      <c r="A32" s="53" t="s">
        <v>121</v>
      </c>
      <c r="B32" s="46"/>
      <c r="C32" s="46" t="s">
        <v>86</v>
      </c>
      <c r="D32" s="54" t="s">
        <v>122</v>
      </c>
      <c r="E32" s="50"/>
      <c r="F32" s="50"/>
      <c r="G32" s="50"/>
      <c r="H32" s="50"/>
    </row>
    <row r="33" spans="1:8" ht="15">
      <c r="A33" s="46"/>
      <c r="B33" s="46"/>
      <c r="C33" s="46"/>
      <c r="E33" s="50"/>
      <c r="F33" s="50"/>
      <c r="G33" s="50"/>
      <c r="H33" s="50"/>
    </row>
    <row r="34" spans="3:8" ht="15.75" thickBot="1">
      <c r="C34" s="96"/>
      <c r="D34" s="46"/>
      <c r="E34" s="50"/>
      <c r="F34" s="50"/>
      <c r="G34" s="50"/>
      <c r="H34" s="50"/>
    </row>
    <row r="35" spans="1:9" ht="16.5" thickBot="1">
      <c r="A35" s="101"/>
      <c r="B35" s="102"/>
      <c r="C35" s="55"/>
      <c r="D35" s="141"/>
      <c r="E35" s="167" t="s">
        <v>93</v>
      </c>
      <c r="F35" s="168"/>
      <c r="G35" s="169" t="s">
        <v>94</v>
      </c>
      <c r="H35" s="170"/>
      <c r="I35" s="90"/>
    </row>
    <row r="36" spans="1:9" ht="15.75">
      <c r="A36" s="103"/>
      <c r="B36" s="106"/>
      <c r="C36" s="107"/>
      <c r="D36" s="108"/>
      <c r="E36" s="114" t="s">
        <v>95</v>
      </c>
      <c r="F36" s="129" t="s">
        <v>96</v>
      </c>
      <c r="G36" s="130" t="s">
        <v>95</v>
      </c>
      <c r="H36" s="57" t="s">
        <v>96</v>
      </c>
      <c r="I36" s="90"/>
    </row>
    <row r="37" spans="1:9" ht="15.75">
      <c r="A37" s="104"/>
      <c r="B37" s="109"/>
      <c r="C37" s="56"/>
      <c r="D37" s="110"/>
      <c r="E37" s="115" t="s">
        <v>97</v>
      </c>
      <c r="F37" s="129" t="s">
        <v>98</v>
      </c>
      <c r="G37" s="130" t="s">
        <v>99</v>
      </c>
      <c r="H37" s="58" t="s">
        <v>99</v>
      </c>
      <c r="I37" s="90"/>
    </row>
    <row r="38" spans="1:10" ht="15.75">
      <c r="A38" s="104"/>
      <c r="B38" s="109"/>
      <c r="C38" s="56"/>
      <c r="D38" s="110"/>
      <c r="E38" s="116" t="str">
        <f>'[1]MISC'!A7</f>
        <v>28 FEB 03</v>
      </c>
      <c r="F38" s="97" t="str">
        <f>'[1]MISC'!C7</f>
        <v>28 FEB 02</v>
      </c>
      <c r="G38" s="132" t="str">
        <f>'[1]MISC'!A7</f>
        <v>28 FEB 03</v>
      </c>
      <c r="H38" s="59" t="str">
        <f>$F$38</f>
        <v>28 FEB 02</v>
      </c>
      <c r="I38" s="90"/>
      <c r="J38" s="134"/>
    </row>
    <row r="39" spans="1:9" ht="15.75">
      <c r="A39" s="104"/>
      <c r="B39" s="111"/>
      <c r="C39" s="60"/>
      <c r="D39" s="110"/>
      <c r="E39" s="116"/>
      <c r="F39" s="131" t="s">
        <v>97</v>
      </c>
      <c r="G39" s="61"/>
      <c r="H39" s="61"/>
      <c r="I39" s="90"/>
    </row>
    <row r="40" spans="1:9" ht="16.5" thickBot="1">
      <c r="A40" s="105"/>
      <c r="B40" s="112"/>
      <c r="C40" s="62"/>
      <c r="D40" s="113"/>
      <c r="E40" s="117" t="s">
        <v>100</v>
      </c>
      <c r="F40" s="129" t="s">
        <v>100</v>
      </c>
      <c r="G40" s="130" t="s">
        <v>100</v>
      </c>
      <c r="H40" s="58" t="s">
        <v>100</v>
      </c>
      <c r="I40" s="90"/>
    </row>
    <row r="41" spans="1:10" ht="15">
      <c r="A41" s="119"/>
      <c r="B41" s="121"/>
      <c r="C41" s="122"/>
      <c r="D41" s="123"/>
      <c r="E41" s="50"/>
      <c r="F41" s="125"/>
      <c r="G41" s="127"/>
      <c r="H41" s="64"/>
      <c r="I41" s="90"/>
      <c r="J41" s="134"/>
    </row>
    <row r="42" spans="1:9" ht="15.75" thickBot="1">
      <c r="A42" s="120" t="s">
        <v>101</v>
      </c>
      <c r="B42" s="112" t="s">
        <v>131</v>
      </c>
      <c r="C42" s="124"/>
      <c r="D42" s="113"/>
      <c r="E42" s="65">
        <v>1537</v>
      </c>
      <c r="F42" s="126">
        <v>2356</v>
      </c>
      <c r="G42" s="65">
        <f>+G17+G44</f>
        <v>9074</v>
      </c>
      <c r="H42" s="91">
        <v>4280</v>
      </c>
      <c r="I42" s="90"/>
    </row>
    <row r="43" spans="1:10" ht="15.75" thickBot="1">
      <c r="A43" s="163" t="s">
        <v>103</v>
      </c>
      <c r="B43" s="46" t="s">
        <v>123</v>
      </c>
      <c r="C43" s="46"/>
      <c r="D43" s="46"/>
      <c r="E43" s="100">
        <f>+G43-J43</f>
        <v>57</v>
      </c>
      <c r="F43" s="50">
        <f>456-282</f>
        <v>174</v>
      </c>
      <c r="G43" s="63">
        <v>170</v>
      </c>
      <c r="H43" s="64">
        <v>456</v>
      </c>
      <c r="I43" s="90"/>
      <c r="J43" s="47">
        <v>113</v>
      </c>
    </row>
    <row r="44" spans="1:9" ht="15.75" thickBot="1">
      <c r="A44" s="162" t="s">
        <v>105</v>
      </c>
      <c r="B44" s="92" t="s">
        <v>124</v>
      </c>
      <c r="C44" s="93"/>
      <c r="D44" s="93"/>
      <c r="E44" s="69">
        <f>570-446</f>
        <v>124</v>
      </c>
      <c r="F44" s="94">
        <f>740-585</f>
        <v>155</v>
      </c>
      <c r="G44" s="94">
        <v>528</v>
      </c>
      <c r="H44" s="95">
        <v>740</v>
      </c>
      <c r="I44" s="90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54" right="0.49" top="0.78" bottom="1" header="0.5" footer="0.5"/>
  <pageSetup horizontalDpi="600" verticalDpi="600" orientation="portrait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8">
      <selection activeCell="G19" sqref="G19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6384" width="9.140625" style="1" customWidth="1"/>
  </cols>
  <sheetData>
    <row r="1" s="13" customFormat="1" ht="15.75">
      <c r="A1" s="12" t="s">
        <v>7</v>
      </c>
    </row>
    <row r="2" s="13" customFormat="1" ht="15.75"/>
    <row r="3" s="13" customFormat="1" ht="15.75">
      <c r="A3" s="12" t="s">
        <v>132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2" t="s">
        <v>143</v>
      </c>
      <c r="D8" s="172"/>
      <c r="E8" s="172"/>
      <c r="G8" s="172" t="s">
        <v>144</v>
      </c>
      <c r="H8" s="172"/>
      <c r="I8" s="172"/>
    </row>
    <row r="9" spans="3:11" ht="37.5" customHeight="1">
      <c r="C9" s="128" t="s">
        <v>2</v>
      </c>
      <c r="D9" s="8"/>
      <c r="E9" s="9" t="s">
        <v>3</v>
      </c>
      <c r="F9" s="6"/>
      <c r="G9" s="128" t="s">
        <v>4</v>
      </c>
      <c r="H9" s="8"/>
      <c r="I9" s="166" t="s">
        <v>152</v>
      </c>
      <c r="K9" s="1" t="s">
        <v>6</v>
      </c>
    </row>
    <row r="10" spans="3:11" s="7" customFormat="1" ht="17.25" customHeight="1">
      <c r="C10" s="10" t="s">
        <v>133</v>
      </c>
      <c r="D10" s="10"/>
      <c r="E10" s="10" t="s">
        <v>134</v>
      </c>
      <c r="F10" s="5"/>
      <c r="G10" s="10" t="s">
        <v>133</v>
      </c>
      <c r="H10" s="10"/>
      <c r="I10" s="10" t="s">
        <v>134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8</v>
      </c>
      <c r="C12" s="15">
        <f>+G12-K12</f>
        <v>17919</v>
      </c>
      <c r="D12" s="15"/>
      <c r="E12" s="15">
        <f>+I12-J12</f>
        <v>12986</v>
      </c>
      <c r="F12" s="15"/>
      <c r="G12" s="15">
        <v>81098</v>
      </c>
      <c r="H12" s="15"/>
      <c r="I12" s="15">
        <v>42084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9</v>
      </c>
      <c r="C14" s="15">
        <f>+G14-K14</f>
        <v>-18731</v>
      </c>
      <c r="D14" s="15"/>
      <c r="E14" s="15">
        <f>+I14-J14</f>
        <v>-3386</v>
      </c>
      <c r="F14" s="15"/>
      <c r="G14" s="15">
        <v>-66731</v>
      </c>
      <c r="H14" s="15"/>
      <c r="I14" s="15">
        <v>-29765</v>
      </c>
      <c r="J14" s="15">
        <v>-26379</v>
      </c>
      <c r="K14" s="15">
        <v>-48000</v>
      </c>
      <c r="L14" s="15"/>
    </row>
    <row r="15" spans="3:12" ht="12.75">
      <c r="C15" s="157"/>
      <c r="D15" s="15"/>
      <c r="E15" s="157"/>
      <c r="F15" s="15"/>
      <c r="G15" s="157"/>
      <c r="H15" s="15"/>
      <c r="I15" s="157"/>
      <c r="J15" s="157"/>
      <c r="K15" s="157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10</v>
      </c>
      <c r="C17" s="15">
        <f>+C12+C14</f>
        <v>-812</v>
      </c>
      <c r="D17" s="15"/>
      <c r="E17" s="15">
        <f aca="true" t="shared" si="0" ref="E17:K17">+E12+E14</f>
        <v>9600</v>
      </c>
      <c r="F17" s="15"/>
      <c r="G17" s="15">
        <f t="shared" si="0"/>
        <v>14367</v>
      </c>
      <c r="H17" s="15"/>
      <c r="I17" s="15">
        <f t="shared" si="0"/>
        <v>12319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11</v>
      </c>
      <c r="C19" s="15">
        <f>+G19-K19</f>
        <v>157</v>
      </c>
      <c r="D19" s="15"/>
      <c r="E19" s="15">
        <f>+I19-J19</f>
        <v>-1222</v>
      </c>
      <c r="F19" s="15"/>
      <c r="G19" s="15">
        <v>887</v>
      </c>
      <c r="H19" s="15"/>
      <c r="I19" s="15">
        <v>1320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12</v>
      </c>
      <c r="C21" s="15">
        <f>+G21-K21</f>
        <v>255</v>
      </c>
      <c r="D21" s="15"/>
      <c r="E21" s="15">
        <f>+I21-J21</f>
        <v>255</v>
      </c>
      <c r="F21" s="15"/>
      <c r="G21" s="15">
        <v>1021</v>
      </c>
      <c r="H21" s="15"/>
      <c r="I21" s="15">
        <v>1021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13</v>
      </c>
      <c r="C23" s="15">
        <f>+G23-K23</f>
        <v>-198</v>
      </c>
      <c r="D23" s="15"/>
      <c r="E23" s="15">
        <f>+I23-J23</f>
        <v>-149</v>
      </c>
      <c r="F23" s="15"/>
      <c r="G23" s="15">
        <v>-538</v>
      </c>
      <c r="H23" s="15"/>
      <c r="I23" s="15">
        <v>-431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14</v>
      </c>
      <c r="C25" s="15">
        <f>+G25-K25</f>
        <v>-2518</v>
      </c>
      <c r="D25" s="15"/>
      <c r="E25" s="15">
        <f>+I25-J25</f>
        <v>-2213</v>
      </c>
      <c r="F25" s="15"/>
      <c r="G25" s="15">
        <v>-5507</v>
      </c>
      <c r="H25" s="15"/>
      <c r="I25" s="15">
        <v>-4954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15</v>
      </c>
      <c r="C27" s="15">
        <f>+G27-K27</f>
        <v>4653</v>
      </c>
      <c r="D27" s="15"/>
      <c r="E27" s="15">
        <f>+I27-J27</f>
        <v>-3915</v>
      </c>
      <c r="F27" s="15"/>
      <c r="G27" s="15">
        <v>-1156</v>
      </c>
      <c r="H27" s="15"/>
      <c r="I27" s="15">
        <v>-4995</v>
      </c>
      <c r="J27" s="15">
        <v>-1080</v>
      </c>
      <c r="K27" s="15">
        <v>-5809</v>
      </c>
      <c r="L27" s="15"/>
    </row>
    <row r="28" spans="3:12" ht="12.75">
      <c r="C28" s="157"/>
      <c r="D28" s="15"/>
      <c r="E28" s="157"/>
      <c r="F28" s="15"/>
      <c r="G28" s="157"/>
      <c r="H28" s="15"/>
      <c r="I28" s="157"/>
      <c r="J28" s="157"/>
      <c r="K28" s="157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16</v>
      </c>
      <c r="C30" s="15">
        <f>SUM(C17:C28)</f>
        <v>1537</v>
      </c>
      <c r="D30" s="15"/>
      <c r="E30" s="15">
        <f aca="true" t="shared" si="1" ref="E30:K30">SUM(E17:E28)</f>
        <v>2356</v>
      </c>
      <c r="F30" s="15"/>
      <c r="G30" s="15">
        <f t="shared" si="1"/>
        <v>9074</v>
      </c>
      <c r="H30" s="15"/>
      <c r="I30" s="15">
        <f t="shared" si="1"/>
        <v>4280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17</v>
      </c>
      <c r="C32" s="15">
        <f>+G32-K32</f>
        <v>-82</v>
      </c>
      <c r="D32" s="15"/>
      <c r="E32" s="15">
        <f>+I32-J32</f>
        <v>-155</v>
      </c>
      <c r="F32" s="15"/>
      <c r="G32" s="15">
        <v>-528</v>
      </c>
      <c r="H32" s="15"/>
      <c r="I32" s="15">
        <v>-740</v>
      </c>
      <c r="J32" s="15">
        <v>-585</v>
      </c>
      <c r="K32" s="15">
        <v>-446</v>
      </c>
      <c r="L32" s="15"/>
    </row>
    <row r="33" spans="3:12" ht="12.75">
      <c r="C33" s="157"/>
      <c r="D33" s="15"/>
      <c r="E33" s="157"/>
      <c r="F33" s="15"/>
      <c r="G33" s="157"/>
      <c r="H33" s="15"/>
      <c r="I33" s="157"/>
      <c r="J33" s="157"/>
      <c r="K33" s="157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" t="s">
        <v>18</v>
      </c>
      <c r="C35" s="15">
        <f>SUM(C30:C33)</f>
        <v>1455</v>
      </c>
      <c r="D35" s="15"/>
      <c r="E35" s="15">
        <f aca="true" t="shared" si="2" ref="E35:K35">SUM(E30:E33)</f>
        <v>2201</v>
      </c>
      <c r="F35" s="15"/>
      <c r="G35" s="15">
        <f t="shared" si="2"/>
        <v>8546</v>
      </c>
      <c r="H35" s="15"/>
      <c r="I35" s="15">
        <f t="shared" si="2"/>
        <v>3540</v>
      </c>
      <c r="J35" s="15">
        <f t="shared" si="2"/>
        <v>1339</v>
      </c>
      <c r="K35" s="15">
        <f t="shared" si="2"/>
        <v>7091</v>
      </c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19</v>
      </c>
      <c r="C37" s="15">
        <f>+G37-K37</f>
        <v>-358</v>
      </c>
      <c r="D37" s="15"/>
      <c r="E37" s="15">
        <f>+I37-J37</f>
        <v>-288</v>
      </c>
      <c r="F37" s="15"/>
      <c r="G37" s="15">
        <v>-2136</v>
      </c>
      <c r="H37" s="15"/>
      <c r="I37" s="15">
        <v>-349</v>
      </c>
      <c r="J37" s="15">
        <v>-61</v>
      </c>
      <c r="K37" s="15">
        <v>-1778</v>
      </c>
      <c r="L37" s="15"/>
    </row>
    <row r="38" spans="3:12" ht="12.75">
      <c r="C38" s="157"/>
      <c r="D38" s="15"/>
      <c r="E38" s="157"/>
      <c r="F38" s="15"/>
      <c r="G38" s="157"/>
      <c r="H38" s="15"/>
      <c r="I38" s="157"/>
      <c r="J38" s="157"/>
      <c r="K38" s="157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" t="s">
        <v>139</v>
      </c>
      <c r="C40" s="15">
        <f>SUM(C35:C38)</f>
        <v>1097</v>
      </c>
      <c r="D40" s="15"/>
      <c r="E40" s="15">
        <f aca="true" t="shared" si="3" ref="E40:K40">SUM(E35:E38)</f>
        <v>1913</v>
      </c>
      <c r="F40" s="15"/>
      <c r="G40" s="15">
        <f t="shared" si="3"/>
        <v>6410</v>
      </c>
      <c r="H40" s="15"/>
      <c r="I40" s="15">
        <f t="shared" si="3"/>
        <v>3191</v>
      </c>
      <c r="J40" s="15">
        <f t="shared" si="3"/>
        <v>1278</v>
      </c>
      <c r="K40" s="15">
        <f t="shared" si="3"/>
        <v>5313</v>
      </c>
      <c r="L40" s="15"/>
    </row>
    <row r="41" spans="3:12" ht="13.5" thickBot="1">
      <c r="C41" s="158"/>
      <c r="D41" s="15"/>
      <c r="E41" s="158"/>
      <c r="F41" s="15"/>
      <c r="G41" s="158"/>
      <c r="H41" s="15"/>
      <c r="I41" s="158"/>
      <c r="J41" s="15"/>
      <c r="K41" s="15"/>
      <c r="L41" s="15"/>
    </row>
    <row r="42" spans="3:12" ht="13.5" thickTop="1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3.5" thickBot="1">
      <c r="A43" s="1" t="s">
        <v>20</v>
      </c>
      <c r="C43" s="159">
        <f>+C40/128000*100</f>
        <v>0.85703125</v>
      </c>
      <c r="D43" s="160"/>
      <c r="E43" s="159">
        <f>+E40/128000*100</f>
        <v>1.49453125</v>
      </c>
      <c r="F43" s="159"/>
      <c r="G43" s="159">
        <f>+G40/128000*100</f>
        <v>5.0078125</v>
      </c>
      <c r="H43" s="159"/>
      <c r="I43" s="159">
        <f>+I40/128000*100</f>
        <v>2.4929687499999997</v>
      </c>
      <c r="J43" s="15"/>
      <c r="K43" s="15"/>
      <c r="L43" s="15"/>
    </row>
    <row r="44" spans="3:12" ht="13.5" thickTop="1">
      <c r="C44" s="160"/>
      <c r="D44" s="160"/>
      <c r="E44" s="160"/>
      <c r="F44" s="160"/>
      <c r="G44" s="160"/>
      <c r="H44" s="160"/>
      <c r="I44" s="160"/>
      <c r="J44" s="15"/>
      <c r="K44" s="15"/>
      <c r="L44" s="15"/>
    </row>
    <row r="45" spans="1:12" ht="13.5" thickBot="1">
      <c r="A45" s="1" t="s">
        <v>21</v>
      </c>
      <c r="C45" s="159">
        <f>+C40/128000*100</f>
        <v>0.85703125</v>
      </c>
      <c r="D45" s="160"/>
      <c r="E45" s="159">
        <f>+E40/128000*100</f>
        <v>1.49453125</v>
      </c>
      <c r="F45" s="159"/>
      <c r="G45" s="159">
        <f>+G40/128000*100</f>
        <v>5.0078125</v>
      </c>
      <c r="H45" s="159"/>
      <c r="I45" s="159">
        <f>+I40/128000*100</f>
        <v>2.4929687499999997</v>
      </c>
      <c r="J45" s="15"/>
      <c r="K45" s="15"/>
      <c r="L45" s="15"/>
    </row>
    <row r="46" spans="3:12" ht="13.5" thickTop="1">
      <c r="C46" s="160"/>
      <c r="D46" s="160"/>
      <c r="E46" s="160"/>
      <c r="F46" s="160"/>
      <c r="G46" s="160"/>
      <c r="H46" s="160"/>
      <c r="I46" s="160"/>
      <c r="J46" s="15"/>
      <c r="K46" s="15"/>
      <c r="L46" s="15"/>
    </row>
    <row r="47" spans="3:12" ht="12.75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ht="14.25">
      <c r="A48" s="30" t="s">
        <v>72</v>
      </c>
    </row>
    <row r="49" ht="14.25">
      <c r="A49" s="30" t="s">
        <v>89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7">
      <pane xSplit="2" ySplit="4" topLeftCell="C58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C74" sqref="C74"/>
    </sheetView>
  </sheetViews>
  <sheetFormatPr defaultColWidth="9.140625" defaultRowHeight="12.75"/>
  <cols>
    <col min="1" max="1" width="39.00390625" style="1" customWidth="1"/>
    <col min="2" max="2" width="3.00390625" style="1" customWidth="1"/>
    <col min="3" max="3" width="13.28125" style="1" customWidth="1"/>
    <col min="4" max="4" width="5.28125" style="1" customWidth="1"/>
    <col min="5" max="5" width="15.57421875" style="1" customWidth="1"/>
    <col min="6" max="16384" width="9.140625" style="1" customWidth="1"/>
  </cols>
  <sheetData>
    <row r="1" s="13" customFormat="1" ht="15.75">
      <c r="A1" s="12" t="s">
        <v>7</v>
      </c>
    </row>
    <row r="2" s="13" customFormat="1" ht="15.75"/>
    <row r="3" s="13" customFormat="1" ht="15.75">
      <c r="A3" s="12" t="s">
        <v>132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22</v>
      </c>
    </row>
    <row r="8" spans="3:5" s="2" customFormat="1" ht="43.5" customHeight="1">
      <c r="C8" s="17" t="s">
        <v>135</v>
      </c>
      <c r="E8" s="17" t="s">
        <v>23</v>
      </c>
    </row>
    <row r="9" spans="3:5" s="2" customFormat="1" ht="12.75">
      <c r="C9" s="18">
        <v>37680</v>
      </c>
      <c r="E9" s="18">
        <v>37315</v>
      </c>
    </row>
    <row r="10" spans="3:5" s="2" customFormat="1" ht="12.75">
      <c r="C10" s="19" t="s">
        <v>5</v>
      </c>
      <c r="E10" s="19" t="s">
        <v>5</v>
      </c>
    </row>
    <row r="11" spans="1:5" ht="12.75">
      <c r="A11" s="1" t="s">
        <v>24</v>
      </c>
      <c r="C11" s="20">
        <v>76256</v>
      </c>
      <c r="D11" s="20"/>
      <c r="E11" s="20">
        <v>76612</v>
      </c>
    </row>
    <row r="12" spans="3:5" ht="12.75">
      <c r="C12" s="20"/>
      <c r="D12" s="20"/>
      <c r="E12" s="20"/>
    </row>
    <row r="13" spans="1:5" ht="12.75">
      <c r="A13" s="1" t="s">
        <v>25</v>
      </c>
      <c r="C13" s="20">
        <v>30</v>
      </c>
      <c r="D13" s="20"/>
      <c r="E13" s="20">
        <v>30</v>
      </c>
    </row>
    <row r="14" spans="3:5" ht="12.75">
      <c r="C14" s="20"/>
      <c r="D14" s="20"/>
      <c r="E14" s="20"/>
    </row>
    <row r="15" spans="1:5" ht="12.75">
      <c r="A15" s="1" t="s">
        <v>26</v>
      </c>
      <c r="C15" s="20">
        <v>85831</v>
      </c>
      <c r="D15" s="20"/>
      <c r="E15" s="20">
        <v>89267</v>
      </c>
    </row>
    <row r="16" spans="3:5" ht="12.75">
      <c r="C16" s="20"/>
      <c r="D16" s="20"/>
      <c r="E16" s="20"/>
    </row>
    <row r="17" spans="1:5" ht="12.75">
      <c r="A17" s="1" t="s">
        <v>27</v>
      </c>
      <c r="C17" s="20">
        <v>18940</v>
      </c>
      <c r="D17" s="20"/>
      <c r="E17" s="20">
        <v>18637</v>
      </c>
    </row>
    <row r="18" spans="3:5" ht="12.75">
      <c r="C18" s="20"/>
      <c r="D18" s="20"/>
      <c r="E18" s="20"/>
    </row>
    <row r="19" spans="1:5" ht="12.75">
      <c r="A19" s="1" t="s">
        <v>28</v>
      </c>
      <c r="C19" s="20">
        <v>2367</v>
      </c>
      <c r="D19" s="20"/>
      <c r="E19" s="20">
        <v>2367</v>
      </c>
    </row>
    <row r="20" spans="3:5" ht="12.75">
      <c r="C20" s="20"/>
      <c r="D20" s="20"/>
      <c r="E20" s="20"/>
    </row>
    <row r="21" spans="1:5" ht="12.75">
      <c r="A21" s="1" t="s">
        <v>29</v>
      </c>
      <c r="C21" s="20"/>
      <c r="D21" s="20"/>
      <c r="E21" s="20"/>
    </row>
    <row r="22" spans="1:5" ht="12.75">
      <c r="A22" s="1" t="s">
        <v>30</v>
      </c>
      <c r="C22" s="21">
        <v>22304</v>
      </c>
      <c r="D22" s="20"/>
      <c r="E22" s="21">
        <v>13399</v>
      </c>
    </row>
    <row r="23" spans="1:5" ht="12.75">
      <c r="A23" s="1" t="s">
        <v>31</v>
      </c>
      <c r="C23" s="22">
        <v>0</v>
      </c>
      <c r="D23" s="20"/>
      <c r="E23" s="22">
        <v>0</v>
      </c>
    </row>
    <row r="24" spans="1:5" ht="12.75">
      <c r="A24" s="1" t="s">
        <v>32</v>
      </c>
      <c r="C24" s="22">
        <v>16022</v>
      </c>
      <c r="D24" s="20"/>
      <c r="E24" s="22">
        <v>16590</v>
      </c>
    </row>
    <row r="25" spans="1:5" ht="12.75">
      <c r="A25" s="1" t="s">
        <v>33</v>
      </c>
      <c r="C25" s="22">
        <v>7556</v>
      </c>
      <c r="D25" s="20"/>
      <c r="E25" s="22">
        <v>12662</v>
      </c>
    </row>
    <row r="26" spans="1:5" ht="12.75">
      <c r="A26" s="1" t="s">
        <v>34</v>
      </c>
      <c r="C26" s="22">
        <v>5853</v>
      </c>
      <c r="D26" s="20"/>
      <c r="E26" s="22">
        <v>2221</v>
      </c>
    </row>
    <row r="27" spans="1:5" ht="12.75">
      <c r="A27" s="1" t="s">
        <v>35</v>
      </c>
      <c r="C27" s="22">
        <v>565</v>
      </c>
      <c r="D27" s="20"/>
      <c r="E27" s="22">
        <v>685</v>
      </c>
    </row>
    <row r="28" spans="1:5" ht="12.75">
      <c r="A28" s="1" t="s">
        <v>36</v>
      </c>
      <c r="C28" s="22">
        <v>353</v>
      </c>
      <c r="D28" s="20"/>
      <c r="E28" s="22">
        <v>655</v>
      </c>
    </row>
    <row r="29" spans="1:5" ht="12.75">
      <c r="A29" s="1" t="s">
        <v>37</v>
      </c>
      <c r="C29" s="22">
        <v>954</v>
      </c>
      <c r="D29" s="20"/>
      <c r="E29" s="22">
        <v>1713</v>
      </c>
    </row>
    <row r="30" spans="1:5" ht="12.75">
      <c r="A30" s="1" t="s">
        <v>147</v>
      </c>
      <c r="C30" s="22">
        <v>10</v>
      </c>
      <c r="D30" s="20"/>
      <c r="E30" s="22">
        <v>0</v>
      </c>
    </row>
    <row r="31" spans="1:5" ht="12.75">
      <c r="A31" s="1" t="s">
        <v>38</v>
      </c>
      <c r="C31" s="23">
        <v>2197</v>
      </c>
      <c r="D31" s="20"/>
      <c r="E31" s="23">
        <v>1775</v>
      </c>
    </row>
    <row r="32" spans="3:5" ht="12.75">
      <c r="C32" s="24">
        <f>SUM(C22:C31)</f>
        <v>55814</v>
      </c>
      <c r="D32" s="20"/>
      <c r="E32" s="24">
        <f>SUM(E22:E31)</f>
        <v>49700</v>
      </c>
    </row>
    <row r="33" spans="3:5" ht="12.75">
      <c r="C33" s="20"/>
      <c r="D33" s="20"/>
      <c r="E33" s="20"/>
    </row>
    <row r="34" spans="1:5" ht="12.75">
      <c r="A34" s="1" t="s">
        <v>39</v>
      </c>
      <c r="C34" s="20"/>
      <c r="D34" s="20"/>
      <c r="E34" s="20"/>
    </row>
    <row r="35" spans="1:5" ht="12.75">
      <c r="A35" s="1" t="s">
        <v>40</v>
      </c>
      <c r="C35" s="21">
        <v>7598</v>
      </c>
      <c r="D35" s="20"/>
      <c r="E35" s="21">
        <v>7196</v>
      </c>
    </row>
    <row r="36" spans="1:5" ht="12.75">
      <c r="A36" s="1" t="s">
        <v>41</v>
      </c>
      <c r="C36" s="22">
        <v>2473</v>
      </c>
      <c r="D36" s="20"/>
      <c r="E36" s="22">
        <v>2554</v>
      </c>
    </row>
    <row r="37" spans="1:5" ht="12.75">
      <c r="A37" s="1" t="s">
        <v>42</v>
      </c>
      <c r="C37" s="22">
        <v>1195</v>
      </c>
      <c r="D37" s="20"/>
      <c r="E37" s="22">
        <v>1942</v>
      </c>
    </row>
    <row r="38" spans="1:5" ht="12.75">
      <c r="A38" s="1" t="s">
        <v>43</v>
      </c>
      <c r="C38" s="22">
        <v>163</v>
      </c>
      <c r="D38" s="20"/>
      <c r="E38" s="22">
        <v>2</v>
      </c>
    </row>
    <row r="39" spans="1:5" ht="12.75">
      <c r="A39" s="1" t="s">
        <v>44</v>
      </c>
      <c r="C39" s="23">
        <v>442</v>
      </c>
      <c r="D39" s="20"/>
      <c r="E39" s="23">
        <v>419</v>
      </c>
    </row>
    <row r="40" spans="3:5" ht="12.75">
      <c r="C40" s="24">
        <f>SUM(C35:C39)</f>
        <v>11871</v>
      </c>
      <c r="D40" s="20"/>
      <c r="E40" s="24">
        <f>SUM(E35:E39)</f>
        <v>12113</v>
      </c>
    </row>
    <row r="41" spans="3:5" ht="12.75">
      <c r="C41" s="20"/>
      <c r="D41" s="20"/>
      <c r="E41" s="20"/>
    </row>
    <row r="42" spans="1:5" ht="12.75">
      <c r="A42" s="1" t="s">
        <v>45</v>
      </c>
      <c r="C42" s="20">
        <f>+C32-C40</f>
        <v>43943</v>
      </c>
      <c r="D42" s="20"/>
      <c r="E42" s="20">
        <f>+E32-E40</f>
        <v>37587</v>
      </c>
    </row>
    <row r="43" spans="3:5" ht="12.75">
      <c r="C43" s="20"/>
      <c r="D43" s="20"/>
      <c r="E43" s="20"/>
    </row>
    <row r="44" spans="3:5" ht="12.75">
      <c r="C44" s="25"/>
      <c r="D44" s="20"/>
      <c r="E44" s="25"/>
    </row>
    <row r="45" spans="3:5" ht="12.75">
      <c r="C45" s="26">
        <f>+C11+C13+C15+C17+C19+C42</f>
        <v>227367</v>
      </c>
      <c r="D45" s="20"/>
      <c r="E45" s="26">
        <f>+E11+E13+E15+E17+E19+E42</f>
        <v>224500</v>
      </c>
    </row>
    <row r="46" spans="3:5" ht="13.5" thickBot="1">
      <c r="C46" s="27"/>
      <c r="D46" s="20"/>
      <c r="E46" s="27"/>
    </row>
    <row r="47" spans="3:5" ht="13.5" thickTop="1">
      <c r="C47" s="20"/>
      <c r="D47" s="20"/>
      <c r="E47" s="20"/>
    </row>
    <row r="48" spans="1:5" ht="12.75">
      <c r="A48" s="1" t="s">
        <v>46</v>
      </c>
      <c r="C48" s="20">
        <v>128000</v>
      </c>
      <c r="D48" s="20"/>
      <c r="E48" s="20">
        <v>128000</v>
      </c>
    </row>
    <row r="49" spans="3:5" ht="12.75">
      <c r="C49" s="20"/>
      <c r="D49" s="20"/>
      <c r="E49" s="20"/>
    </row>
    <row r="50" spans="1:5" ht="12.75">
      <c r="A50" s="1" t="s">
        <v>47</v>
      </c>
      <c r="C50" s="20">
        <f>+equity!F23+equity!H23+equity!J23</f>
        <v>70473</v>
      </c>
      <c r="D50" s="20"/>
      <c r="E50" s="20">
        <v>65359</v>
      </c>
    </row>
    <row r="51" spans="3:5" ht="12.75">
      <c r="C51" s="28"/>
      <c r="D51" s="20"/>
      <c r="E51" s="28"/>
    </row>
    <row r="52" spans="3:5" ht="12.75">
      <c r="C52" s="20"/>
      <c r="D52" s="20"/>
      <c r="E52" s="20"/>
    </row>
    <row r="53" spans="1:5" ht="12.75">
      <c r="A53" s="1" t="s">
        <v>48</v>
      </c>
      <c r="C53" s="20">
        <f>SUM(C48:C51)</f>
        <v>198473</v>
      </c>
      <c r="D53" s="20"/>
      <c r="E53" s="20">
        <f>SUM(E48:E51)</f>
        <v>193359</v>
      </c>
    </row>
    <row r="54" spans="3:5" ht="12.75">
      <c r="C54" s="20"/>
      <c r="D54" s="20"/>
      <c r="E54" s="20"/>
    </row>
    <row r="55" spans="1:5" ht="12.75">
      <c r="A55" s="1" t="s">
        <v>49</v>
      </c>
      <c r="C55" s="20">
        <v>100</v>
      </c>
      <c r="D55" s="20"/>
      <c r="E55" s="20">
        <v>100</v>
      </c>
    </row>
    <row r="56" spans="3:5" ht="12.75">
      <c r="C56" s="20"/>
      <c r="D56" s="20"/>
      <c r="E56" s="20"/>
    </row>
    <row r="57" spans="1:5" ht="12.75">
      <c r="A57" s="1" t="s">
        <v>50</v>
      </c>
      <c r="C57" s="20"/>
      <c r="D57" s="20"/>
      <c r="E57" s="20"/>
    </row>
    <row r="58" spans="1:5" ht="12.75">
      <c r="A58" s="1" t="s">
        <v>51</v>
      </c>
      <c r="C58" s="20">
        <v>14779</v>
      </c>
      <c r="D58" s="20"/>
      <c r="E58" s="20">
        <v>16939</v>
      </c>
    </row>
    <row r="59" spans="1:5" ht="12.75">
      <c r="A59" s="1" t="s">
        <v>52</v>
      </c>
      <c r="C59" s="20">
        <v>14015</v>
      </c>
      <c r="D59" s="20"/>
      <c r="E59" s="20">
        <v>14102</v>
      </c>
    </row>
    <row r="60" spans="3:5" ht="12.75">
      <c r="C60" s="20"/>
      <c r="D60" s="20"/>
      <c r="E60" s="20"/>
    </row>
    <row r="61" spans="3:5" ht="12.75">
      <c r="C61" s="25"/>
      <c r="D61" s="20"/>
      <c r="E61" s="25"/>
    </row>
    <row r="62" spans="3:5" ht="12.75">
      <c r="C62" s="26">
        <f>SUM(C53:C60)</f>
        <v>227367</v>
      </c>
      <c r="D62" s="20"/>
      <c r="E62" s="26">
        <f>SUM(E53:E60)</f>
        <v>224500</v>
      </c>
    </row>
    <row r="63" spans="3:5" ht="13.5" thickBot="1">
      <c r="C63" s="27"/>
      <c r="D63" s="20"/>
      <c r="E63" s="27"/>
    </row>
    <row r="64" spans="3:5" ht="13.5" thickTop="1">
      <c r="C64" s="20"/>
      <c r="D64" s="20"/>
      <c r="E64" s="20"/>
    </row>
    <row r="65" spans="1:5" ht="13.5" thickBot="1">
      <c r="A65" s="1" t="s">
        <v>53</v>
      </c>
      <c r="C65" s="29">
        <f>+(C53+C55)/128000</f>
        <v>1.5513515625</v>
      </c>
      <c r="D65" s="20"/>
      <c r="E65" s="29">
        <f>+(E53+E55)/128000</f>
        <v>1.5113984375</v>
      </c>
    </row>
    <row r="66" spans="3:5" ht="13.5" thickTop="1">
      <c r="C66" s="20"/>
      <c r="D66" s="20"/>
      <c r="E66" s="20"/>
    </row>
    <row r="67" ht="14.25">
      <c r="A67" s="30" t="s">
        <v>74</v>
      </c>
    </row>
    <row r="68" ht="14.25">
      <c r="A68" s="30" t="s">
        <v>89</v>
      </c>
    </row>
    <row r="69" spans="3:5" ht="12.75">
      <c r="C69" s="20"/>
      <c r="D69" s="20"/>
      <c r="E69" s="20"/>
    </row>
    <row r="72" ht="12.75">
      <c r="C72" s="161">
        <f>+C62-C45</f>
        <v>0</v>
      </c>
    </row>
  </sheetData>
  <printOptions/>
  <pageMargins left="0.75" right="0.62" top="0.74" bottom="0.7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0">
      <selection activeCell="I44" sqref="I44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2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ht="12.75">
      <c r="A1" s="2" t="s">
        <v>7</v>
      </c>
    </row>
    <row r="3" ht="12.75">
      <c r="A3" s="2" t="s">
        <v>132</v>
      </c>
    </row>
    <row r="4" ht="12.75">
      <c r="A4" s="1" t="s">
        <v>0</v>
      </c>
    </row>
    <row r="5" ht="12.75">
      <c r="A5" s="3"/>
    </row>
    <row r="6" ht="12.75">
      <c r="A6" s="2" t="s">
        <v>54</v>
      </c>
    </row>
    <row r="8" spans="7:8" s="2" customFormat="1" ht="38.25" customHeight="1">
      <c r="G8" s="17" t="s">
        <v>136</v>
      </c>
      <c r="H8" s="17"/>
    </row>
    <row r="9" s="2" customFormat="1" ht="12.75">
      <c r="G9" s="18">
        <v>37680</v>
      </c>
    </row>
    <row r="10" s="2" customFormat="1" ht="12.75">
      <c r="G10" s="19" t="s">
        <v>5</v>
      </c>
    </row>
    <row r="11" spans="1:7" ht="12.75">
      <c r="A11" s="2" t="s">
        <v>55</v>
      </c>
      <c r="B11" s="2"/>
      <c r="G11" s="15"/>
    </row>
    <row r="12" spans="2:8" ht="12.75">
      <c r="B12" s="1" t="s">
        <v>56</v>
      </c>
      <c r="G12" s="20">
        <v>76241</v>
      </c>
      <c r="H12" s="20"/>
    </row>
    <row r="13" spans="2:8" ht="12.75">
      <c r="B13" s="1" t="s">
        <v>57</v>
      </c>
      <c r="G13" s="20">
        <v>-50105</v>
      </c>
      <c r="H13" s="20"/>
    </row>
    <row r="14" spans="2:8" ht="12.75">
      <c r="B14" s="1" t="s">
        <v>58</v>
      </c>
      <c r="G14" s="20">
        <v>-11969</v>
      </c>
      <c r="H14" s="20"/>
    </row>
    <row r="15" spans="7:8" ht="12.75">
      <c r="G15" s="28"/>
      <c r="H15" s="20"/>
    </row>
    <row r="16" spans="7:8" ht="12.75">
      <c r="G16" s="20"/>
      <c r="H16" s="20"/>
    </row>
    <row r="17" spans="1:8" ht="12.75">
      <c r="A17" s="1" t="s">
        <v>125</v>
      </c>
      <c r="G17" s="20">
        <f>SUM(G12:G15)</f>
        <v>14167</v>
      </c>
      <c r="H17" s="20"/>
    </row>
    <row r="18" spans="7:8" ht="12.75">
      <c r="G18" s="20"/>
      <c r="H18" s="20"/>
    </row>
    <row r="19" spans="2:8" ht="12.75">
      <c r="B19" s="1" t="s">
        <v>59</v>
      </c>
      <c r="G19" s="20">
        <v>8</v>
      </c>
      <c r="H19" s="20"/>
    </row>
    <row r="20" spans="2:8" ht="12.75">
      <c r="B20" s="1" t="s">
        <v>60</v>
      </c>
      <c r="G20" s="20">
        <v>464</v>
      </c>
      <c r="H20" s="20"/>
    </row>
    <row r="21" spans="2:8" ht="12.75">
      <c r="B21" s="1" t="s">
        <v>61</v>
      </c>
      <c r="G21" s="20">
        <v>-2</v>
      </c>
      <c r="H21" s="20"/>
    </row>
    <row r="22" spans="2:8" ht="12.75">
      <c r="B22" s="1" t="s">
        <v>145</v>
      </c>
      <c r="G22" s="20">
        <v>64</v>
      </c>
      <c r="H22" s="20"/>
    </row>
    <row r="23" spans="2:8" ht="12.75">
      <c r="B23" s="1" t="s">
        <v>62</v>
      </c>
      <c r="G23" s="20">
        <v>-1899</v>
      </c>
      <c r="H23" s="20"/>
    </row>
    <row r="24" spans="7:8" ht="12.75">
      <c r="G24" s="28"/>
      <c r="H24" s="20"/>
    </row>
    <row r="25" spans="7:8" ht="12.75">
      <c r="G25" s="20"/>
      <c r="H25" s="20"/>
    </row>
    <row r="26" spans="1:8" ht="12.75">
      <c r="A26" s="1" t="s">
        <v>126</v>
      </c>
      <c r="G26" s="20">
        <f>SUM(G17:G24)</f>
        <v>12802</v>
      </c>
      <c r="H26" s="20"/>
    </row>
    <row r="27" spans="7:8" ht="12.75">
      <c r="G27" s="20"/>
      <c r="H27" s="20"/>
    </row>
    <row r="28" spans="1:8" ht="12.75">
      <c r="A28" s="2" t="s">
        <v>63</v>
      </c>
      <c r="G28" s="20"/>
      <c r="H28" s="20"/>
    </row>
    <row r="29" spans="2:8" ht="12.75">
      <c r="B29" s="1" t="s">
        <v>64</v>
      </c>
      <c r="G29" s="21">
        <v>11</v>
      </c>
      <c r="H29" s="20"/>
    </row>
    <row r="30" spans="2:8" ht="12.75">
      <c r="B30" s="1" t="s">
        <v>150</v>
      </c>
      <c r="G30" s="22">
        <v>143</v>
      </c>
      <c r="H30" s="20"/>
    </row>
    <row r="31" spans="2:8" ht="12.75">
      <c r="B31" s="1" t="s">
        <v>146</v>
      </c>
      <c r="G31" s="22">
        <v>3</v>
      </c>
      <c r="H31" s="20"/>
    </row>
    <row r="32" spans="2:8" ht="12.75">
      <c r="B32" s="1" t="s">
        <v>66</v>
      </c>
      <c r="G32" s="22">
        <v>-1853</v>
      </c>
      <c r="H32" s="20"/>
    </row>
    <row r="33" spans="2:8" ht="12.75">
      <c r="B33" s="1" t="s">
        <v>65</v>
      </c>
      <c r="G33" s="22">
        <v>-3908</v>
      </c>
      <c r="H33" s="20"/>
    </row>
    <row r="34" spans="2:8" ht="12.75">
      <c r="B34" s="1" t="s">
        <v>149</v>
      </c>
      <c r="G34" s="22">
        <v>-4253</v>
      </c>
      <c r="H34" s="20"/>
    </row>
    <row r="35" spans="2:8" ht="12.75">
      <c r="B35" s="1" t="s">
        <v>151</v>
      </c>
      <c r="G35" s="22">
        <v>-10</v>
      </c>
      <c r="H35" s="20"/>
    </row>
    <row r="36" spans="2:8" ht="12.75">
      <c r="B36" s="1" t="s">
        <v>67</v>
      </c>
      <c r="G36" s="23">
        <f>115-31</f>
        <v>84</v>
      </c>
      <c r="H36" s="20"/>
    </row>
    <row r="37" spans="7:8" ht="12.75">
      <c r="G37" s="20"/>
      <c r="H37" s="20"/>
    </row>
    <row r="38" spans="2:8" ht="12.75">
      <c r="B38" s="1" t="s">
        <v>68</v>
      </c>
      <c r="G38" s="20">
        <f>SUM(G29:G36)</f>
        <v>-9783</v>
      </c>
      <c r="H38" s="20"/>
    </row>
    <row r="39" spans="7:8" ht="12.75">
      <c r="G39" s="20"/>
      <c r="H39" s="20"/>
    </row>
    <row r="40" spans="1:8" ht="12.75">
      <c r="A40" s="2" t="s">
        <v>69</v>
      </c>
      <c r="G40" s="20"/>
      <c r="H40" s="20"/>
    </row>
    <row r="41" spans="2:8" ht="12.75">
      <c r="B41" s="1" t="s">
        <v>70</v>
      </c>
      <c r="G41" s="21">
        <v>-2908</v>
      </c>
      <c r="H41" s="20"/>
    </row>
    <row r="42" spans="2:8" ht="12.75">
      <c r="B42" s="1" t="s">
        <v>71</v>
      </c>
      <c r="G42" s="23">
        <v>-525</v>
      </c>
      <c r="H42" s="20"/>
    </row>
    <row r="43" spans="7:8" ht="12.75">
      <c r="G43" s="20"/>
      <c r="H43" s="20"/>
    </row>
    <row r="44" spans="2:8" ht="12.75">
      <c r="B44" s="1" t="s">
        <v>127</v>
      </c>
      <c r="G44" s="20">
        <f>SUM(G41:G42)</f>
        <v>-3433</v>
      </c>
      <c r="H44" s="20"/>
    </row>
    <row r="45" spans="7:8" ht="12.75">
      <c r="G45" s="28"/>
      <c r="H45" s="20"/>
    </row>
    <row r="46" spans="7:8" ht="12.75">
      <c r="G46" s="20"/>
      <c r="H46" s="20"/>
    </row>
    <row r="47" spans="2:8" ht="12.75">
      <c r="B47" s="1" t="s">
        <v>128</v>
      </c>
      <c r="G47" s="20">
        <f>+G44+G38+G26</f>
        <v>-414</v>
      </c>
      <c r="H47" s="20"/>
    </row>
    <row r="48" spans="7:8" ht="12.75">
      <c r="G48" s="20"/>
      <c r="H48" s="20"/>
    </row>
    <row r="49" spans="2:8" ht="12.75">
      <c r="B49" s="1" t="s">
        <v>137</v>
      </c>
      <c r="G49" s="26">
        <v>2797</v>
      </c>
      <c r="H49" s="20"/>
    </row>
    <row r="50" spans="7:8" ht="12.75">
      <c r="G50" s="20"/>
      <c r="H50" s="20"/>
    </row>
    <row r="51" spans="7:8" ht="12.75">
      <c r="G51" s="25"/>
      <c r="H51" s="20"/>
    </row>
    <row r="52" spans="2:8" ht="12.75">
      <c r="B52" s="1" t="s">
        <v>138</v>
      </c>
      <c r="G52" s="26">
        <f>SUM(G47:G50)</f>
        <v>2383</v>
      </c>
      <c r="H52" s="20"/>
    </row>
    <row r="53" spans="7:8" ht="13.5" thickBot="1">
      <c r="G53" s="27"/>
      <c r="H53" s="20"/>
    </row>
    <row r="54" ht="13.5" thickTop="1"/>
    <row r="55" ht="12.75"/>
    <row r="56" spans="1:3" s="44" customFormat="1" ht="15" customHeight="1">
      <c r="A56" s="44" t="s">
        <v>85</v>
      </c>
      <c r="B56" s="44" t="s">
        <v>86</v>
      </c>
      <c r="C56" s="44" t="s">
        <v>87</v>
      </c>
    </row>
    <row r="57" s="44" customFormat="1" ht="12.75">
      <c r="C57" s="44" t="s">
        <v>88</v>
      </c>
    </row>
    <row r="58" s="43" customFormat="1" ht="15.75"/>
    <row r="59" s="13" customFormat="1" ht="15.75"/>
    <row r="60" ht="14.25">
      <c r="A60" s="30" t="s">
        <v>73</v>
      </c>
    </row>
    <row r="61" ht="14.25">
      <c r="A61" s="30" t="s">
        <v>89</v>
      </c>
    </row>
    <row r="62" ht="12.75">
      <c r="G62" s="15"/>
    </row>
    <row r="63" ht="12.75">
      <c r="G63" s="15"/>
    </row>
    <row r="64" ht="12.75">
      <c r="G64" s="15"/>
    </row>
    <row r="65" ht="12.75">
      <c r="G65" s="15"/>
    </row>
  </sheetData>
  <printOptions/>
  <pageMargins left="0.75" right="0.43" top="0.62" bottom="0.84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7">
      <selection activeCell="J23" sqref="F23:J23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="1" customFormat="1" ht="12.75">
      <c r="A1" s="2" t="s">
        <v>7</v>
      </c>
    </row>
    <row r="2" s="1" customFormat="1" ht="12.75"/>
    <row r="3" s="1" customFormat="1" ht="12.75">
      <c r="A3" s="2" t="s">
        <v>132</v>
      </c>
    </row>
    <row r="4" s="1" customFormat="1" ht="12.75">
      <c r="A4" s="1" t="s">
        <v>0</v>
      </c>
    </row>
    <row r="5" s="1" customFormat="1" ht="12.75">
      <c r="A5" s="3"/>
    </row>
    <row r="6" spans="1:11" s="32" customFormat="1" ht="15" customHeight="1">
      <c r="A6" s="31" t="s">
        <v>75</v>
      </c>
      <c r="E6" s="33"/>
      <c r="G6" s="33"/>
      <c r="H6" s="33"/>
      <c r="I6" s="33"/>
      <c r="K6" s="33"/>
    </row>
    <row r="7" spans="1:11" s="32" customFormat="1" ht="15" customHeight="1">
      <c r="A7" s="31"/>
      <c r="E7" s="33"/>
      <c r="G7" s="33"/>
      <c r="H7" s="33"/>
      <c r="I7" s="33"/>
      <c r="K7" s="33"/>
    </row>
    <row r="10" spans="4:11" s="30" customFormat="1" ht="15" customHeight="1">
      <c r="D10" s="34" t="s">
        <v>76</v>
      </c>
      <c r="E10" s="35"/>
      <c r="F10" s="34" t="s">
        <v>76</v>
      </c>
      <c r="G10" s="35"/>
      <c r="H10" s="35" t="s">
        <v>82</v>
      </c>
      <c r="I10" s="35"/>
      <c r="J10" s="34" t="s">
        <v>77</v>
      </c>
      <c r="K10" s="35"/>
    </row>
    <row r="11" spans="4:12" s="30" customFormat="1" ht="15" customHeight="1">
      <c r="D11" s="34" t="s">
        <v>78</v>
      </c>
      <c r="E11" s="35"/>
      <c r="F11" s="34" t="s">
        <v>79</v>
      </c>
      <c r="G11" s="35"/>
      <c r="H11" s="35" t="s">
        <v>83</v>
      </c>
      <c r="I11" s="35"/>
      <c r="J11" s="34" t="s">
        <v>80</v>
      </c>
      <c r="K11" s="35"/>
      <c r="L11" s="34" t="s">
        <v>81</v>
      </c>
    </row>
    <row r="12" spans="4:12" s="30" customFormat="1" ht="6" customHeight="1">
      <c r="D12" s="34"/>
      <c r="E12" s="35"/>
      <c r="F12" s="34"/>
      <c r="G12" s="35"/>
      <c r="H12" s="35"/>
      <c r="I12" s="35"/>
      <c r="J12" s="34"/>
      <c r="K12" s="35"/>
      <c r="L12" s="34"/>
    </row>
    <row r="13" spans="4:12" s="30" customFormat="1" ht="15" customHeight="1">
      <c r="D13" s="34" t="s">
        <v>5</v>
      </c>
      <c r="E13" s="35"/>
      <c r="F13" s="34" t="s">
        <v>5</v>
      </c>
      <c r="G13" s="35"/>
      <c r="H13" s="34" t="s">
        <v>5</v>
      </c>
      <c r="I13" s="35"/>
      <c r="J13" s="34" t="s">
        <v>5</v>
      </c>
      <c r="K13" s="35"/>
      <c r="L13" s="34" t="s">
        <v>5</v>
      </c>
    </row>
    <row r="14" spans="4:15" s="32" customFormat="1" ht="15" customHeight="1">
      <c r="D14" s="36"/>
      <c r="E14" s="37"/>
      <c r="F14" s="36"/>
      <c r="G14" s="37"/>
      <c r="H14" s="37"/>
      <c r="I14" s="37"/>
      <c r="J14" s="36"/>
      <c r="K14" s="37"/>
      <c r="L14" s="36"/>
      <c r="M14" s="36"/>
      <c r="N14" s="36"/>
      <c r="O14" s="36"/>
    </row>
    <row r="15" spans="1:12" s="32" customFormat="1" ht="15" customHeight="1">
      <c r="A15" s="33" t="s">
        <v>148</v>
      </c>
      <c r="D15" s="38">
        <v>128000</v>
      </c>
      <c r="E15" s="39"/>
      <c r="F15" s="38">
        <v>5982</v>
      </c>
      <c r="G15" s="39"/>
      <c r="H15" s="38">
        <v>44011</v>
      </c>
      <c r="I15" s="39"/>
      <c r="J15" s="38">
        <v>15365</v>
      </c>
      <c r="K15" s="39"/>
      <c r="L15" s="38">
        <v>193358</v>
      </c>
    </row>
    <row r="16" spans="4:12" s="32" customFormat="1" ht="15" customHeight="1">
      <c r="D16" s="38"/>
      <c r="E16" s="39"/>
      <c r="F16" s="38"/>
      <c r="G16" s="39"/>
      <c r="H16" s="39"/>
      <c r="I16" s="39"/>
      <c r="J16" s="38"/>
      <c r="K16" s="39"/>
      <c r="L16" s="38"/>
    </row>
    <row r="17" spans="1:12" s="32" customFormat="1" ht="15" customHeight="1">
      <c r="A17" s="32" t="s">
        <v>140</v>
      </c>
      <c r="D17" s="38">
        <v>0</v>
      </c>
      <c r="E17" s="39"/>
      <c r="F17" s="38">
        <v>0</v>
      </c>
      <c r="G17" s="39"/>
      <c r="H17" s="39">
        <v>-1021</v>
      </c>
      <c r="I17" s="39"/>
      <c r="J17" s="38">
        <v>0</v>
      </c>
      <c r="K17" s="39"/>
      <c r="L17" s="38">
        <f>SUM(D17:J17)</f>
        <v>-1021</v>
      </c>
    </row>
    <row r="18" spans="4:12" s="32" customFormat="1" ht="15" customHeight="1">
      <c r="D18" s="38"/>
      <c r="E18" s="39"/>
      <c r="F18" s="38"/>
      <c r="G18" s="39"/>
      <c r="H18" s="39"/>
      <c r="I18" s="39"/>
      <c r="J18" s="38"/>
      <c r="K18" s="39"/>
      <c r="L18" s="38">
        <f>SUM(D18:J18)</f>
        <v>0</v>
      </c>
    </row>
    <row r="19" spans="1:12" s="32" customFormat="1" ht="15" customHeight="1">
      <c r="A19" s="32" t="s">
        <v>84</v>
      </c>
      <c r="D19" s="38">
        <v>0</v>
      </c>
      <c r="E19" s="39"/>
      <c r="F19" s="38">
        <v>0</v>
      </c>
      <c r="G19" s="39"/>
      <c r="H19" s="39">
        <v>-274</v>
      </c>
      <c r="I19" s="39"/>
      <c r="J19" s="38">
        <v>0</v>
      </c>
      <c r="K19" s="39"/>
      <c r="L19" s="38">
        <f>SUM(D19:J19)</f>
        <v>-274</v>
      </c>
    </row>
    <row r="20" spans="4:12" s="32" customFormat="1" ht="15" customHeight="1">
      <c r="D20" s="38"/>
      <c r="E20" s="39"/>
      <c r="F20" s="38"/>
      <c r="G20" s="39"/>
      <c r="H20" s="39"/>
      <c r="I20" s="39"/>
      <c r="J20" s="38"/>
      <c r="K20" s="39"/>
      <c r="L20" s="38"/>
    </row>
    <row r="21" spans="1:12" s="32" customFormat="1" ht="15" customHeight="1">
      <c r="A21" s="32" t="s">
        <v>141</v>
      </c>
      <c r="D21" s="38">
        <v>0</v>
      </c>
      <c r="E21" s="39"/>
      <c r="F21" s="38">
        <v>0</v>
      </c>
      <c r="G21" s="39"/>
      <c r="H21" s="39">
        <v>0</v>
      </c>
      <c r="I21" s="39"/>
      <c r="J21" s="38">
        <f>+'INCOME STAT'!G40</f>
        <v>6410</v>
      </c>
      <c r="K21" s="39"/>
      <c r="L21" s="38">
        <f>SUM(D21:J21)</f>
        <v>6410</v>
      </c>
    </row>
    <row r="22" spans="4:12" s="32" customFormat="1" ht="15" customHeight="1">
      <c r="D22" s="40"/>
      <c r="E22" s="41"/>
      <c r="F22" s="40"/>
      <c r="G22" s="41"/>
      <c r="H22" s="41"/>
      <c r="I22" s="41"/>
      <c r="J22" s="40"/>
      <c r="K22" s="41"/>
      <c r="L22" s="40"/>
    </row>
    <row r="23" spans="1:15" s="32" customFormat="1" ht="15" customHeight="1" thickBot="1">
      <c r="A23" s="33" t="s">
        <v>142</v>
      </c>
      <c r="B23" s="33"/>
      <c r="C23" s="33"/>
      <c r="D23" s="42">
        <f>SUM(D15:D22)</f>
        <v>128000</v>
      </c>
      <c r="E23" s="41"/>
      <c r="F23" s="42">
        <f>SUM(F15:F22)</f>
        <v>5982</v>
      </c>
      <c r="G23" s="41"/>
      <c r="H23" s="42">
        <f>SUM(H15:H22)</f>
        <v>42716</v>
      </c>
      <c r="I23" s="41"/>
      <c r="J23" s="42">
        <f>SUM(J15:J22)</f>
        <v>21775</v>
      </c>
      <c r="K23" s="41"/>
      <c r="L23" s="42">
        <f>SUM(L15:L22)</f>
        <v>198473</v>
      </c>
      <c r="M23" s="36"/>
      <c r="N23" s="36"/>
      <c r="O23" s="36"/>
    </row>
    <row r="24" spans="4:15" s="32" customFormat="1" ht="15" customHeight="1">
      <c r="D24" s="40"/>
      <c r="E24" s="41"/>
      <c r="F24" s="40"/>
      <c r="G24" s="41"/>
      <c r="H24" s="41"/>
      <c r="I24" s="41"/>
      <c r="J24" s="40"/>
      <c r="K24" s="41"/>
      <c r="L24" s="40"/>
      <c r="M24" s="36"/>
      <c r="N24" s="36"/>
      <c r="O24" s="36"/>
    </row>
    <row r="26" spans="1:3" s="44" customFormat="1" ht="12.75">
      <c r="A26" s="44" t="s">
        <v>85</v>
      </c>
      <c r="B26" s="44" t="s">
        <v>86</v>
      </c>
      <c r="C26" s="44" t="s">
        <v>87</v>
      </c>
    </row>
    <row r="27" s="44" customFormat="1" ht="12.75">
      <c r="C27" s="44" t="s">
        <v>88</v>
      </c>
    </row>
    <row r="28" s="43" customFormat="1" ht="15.75"/>
    <row r="29" s="13" customFormat="1" ht="15.75"/>
    <row r="30" s="1" customFormat="1" ht="14.25">
      <c r="A30" s="30" t="s">
        <v>73</v>
      </c>
    </row>
    <row r="31" s="1" customFormat="1" ht="14.25">
      <c r="A31" s="30" t="s">
        <v>89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csgcc</cp:lastModifiedBy>
  <cp:lastPrinted>2003-04-18T00:51:33Z</cp:lastPrinted>
  <dcterms:created xsi:type="dcterms:W3CDTF">2003-01-02T11:58:16Z</dcterms:created>
  <dcterms:modified xsi:type="dcterms:W3CDTF">2003-04-19T02:32:27Z</dcterms:modified>
  <cp:category/>
  <cp:version/>
  <cp:contentType/>
  <cp:contentStatus/>
</cp:coreProperties>
</file>